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ylan/Personal-Website/Releases/v1.x.x/Resources/"/>
    </mc:Choice>
  </mc:AlternateContent>
  <xr:revisionPtr revIDLastSave="0" documentId="13_ncr:1_{499EEAF7-1254-DB4F-BB88-63E4AB2153C9}" xr6:coauthVersionLast="47" xr6:coauthVersionMax="47" xr10:uidLastSave="{00000000-0000-0000-0000-000000000000}"/>
  <bookViews>
    <workbookView xWindow="2420" yWindow="2200" windowWidth="28040" windowHeight="18340" activeTab="1" xr2:uid="{4C195576-236C-FD49-A982-4996B9133F79}"/>
  </bookViews>
  <sheets>
    <sheet name="Materials - Per Drone" sheetId="1" r:id="rId1"/>
    <sheet name="Materials - By Supplier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" i="1" l="1"/>
  <c r="J1" i="1"/>
  <c r="A35" i="1"/>
  <c r="A16" i="1"/>
  <c r="A3" i="1"/>
  <c r="G13" i="2"/>
  <c r="G45" i="2"/>
  <c r="G19" i="2"/>
  <c r="G20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2" i="2"/>
  <c r="G3" i="2"/>
  <c r="G4" i="2"/>
  <c r="G5" i="2"/>
  <c r="G6" i="2"/>
  <c r="G7" i="2"/>
  <c r="G8" i="2"/>
  <c r="G9" i="2"/>
  <c r="G10" i="2"/>
  <c r="G11" i="2"/>
  <c r="G12" i="2"/>
  <c r="G14" i="2"/>
  <c r="G15" i="2"/>
  <c r="G16" i="2"/>
  <c r="G18" i="2"/>
  <c r="F12" i="1"/>
  <c r="F57" i="1"/>
  <c r="F58" i="1"/>
  <c r="F56" i="1"/>
  <c r="F55" i="1"/>
  <c r="F67" i="1"/>
  <c r="F66" i="1"/>
  <c r="F23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9" i="1"/>
  <c r="F60" i="1"/>
  <c r="F61" i="1"/>
  <c r="F62" i="1"/>
  <c r="F63" i="1"/>
  <c r="F64" i="1"/>
  <c r="F65" i="1"/>
  <c r="F40" i="1"/>
  <c r="F39" i="1"/>
  <c r="F2" i="1"/>
  <c r="F3" i="1"/>
  <c r="F4" i="1"/>
  <c r="F5" i="1"/>
  <c r="F6" i="1"/>
  <c r="F7" i="1"/>
  <c r="F8" i="1"/>
  <c r="F9" i="1"/>
  <c r="F10" i="1"/>
  <c r="F11" i="1"/>
  <c r="F13" i="1"/>
  <c r="F14" i="1"/>
  <c r="F16" i="1"/>
  <c r="F17" i="1"/>
  <c r="F18" i="1"/>
  <c r="F19" i="1"/>
  <c r="F20" i="1"/>
  <c r="F21" i="1"/>
  <c r="F22" i="1"/>
  <c r="F24" i="1"/>
  <c r="F25" i="1"/>
  <c r="F26" i="1"/>
  <c r="F27" i="1"/>
  <c r="F29" i="1"/>
  <c r="F30" i="1"/>
  <c r="F31" i="1"/>
  <c r="F32" i="1"/>
  <c r="F33" i="1"/>
  <c r="F35" i="1"/>
  <c r="F36" i="1"/>
  <c r="F37" i="1"/>
  <c r="F38" i="1"/>
  <c r="F28" i="1"/>
  <c r="I1" i="2" l="1"/>
  <c r="H1" i="1"/>
</calcChain>
</file>

<file path=xl/sharedStrings.xml><?xml version="1.0" encoding="utf-8"?>
<sst xmlns="http://schemas.openxmlformats.org/spreadsheetml/2006/main" count="257" uniqueCount="92">
  <si>
    <t>Item Name:</t>
  </si>
  <si>
    <t>Purchase Link:</t>
  </si>
  <si>
    <t>Raspberry Pi Zero</t>
  </si>
  <si>
    <t>DJI Mavic 3T</t>
  </si>
  <si>
    <t>B&amp;H Photo Video</t>
  </si>
  <si>
    <t>Secondary (Co-leader)</t>
  </si>
  <si>
    <t>Primary (Leader)</t>
  </si>
  <si>
    <t>Drone</t>
  </si>
  <si>
    <t>Drone Link</t>
  </si>
  <si>
    <t>Tertiary (Follower)</t>
  </si>
  <si>
    <t>Drone link</t>
  </si>
  <si>
    <t>Other</t>
  </si>
  <si>
    <t>Drone/Category:</t>
  </si>
  <si>
    <t>3D Printed Enclosure</t>
  </si>
  <si>
    <t>Plastic Bags</t>
  </si>
  <si>
    <t>N/A</t>
  </si>
  <si>
    <t>Raspberry Pi 4 Model B 4GB</t>
  </si>
  <si>
    <t>PiShop.US</t>
  </si>
  <si>
    <t>PiJuice HAT</t>
  </si>
  <si>
    <t>Download link</t>
  </si>
  <si>
    <t>Canakit</t>
  </si>
  <si>
    <t>Hardware - Screw1</t>
  </si>
  <si>
    <t>Hardware - Screw2</t>
  </si>
  <si>
    <t>Hardware - Washers</t>
  </si>
  <si>
    <t>Hardware - Rubber Tubing</t>
  </si>
  <si>
    <t>Hardware - Nuts</t>
  </si>
  <si>
    <t>MicroSDXC Card</t>
  </si>
  <si>
    <t>Price (per item, approximate):</t>
  </si>
  <si>
    <t>Nvidia Jetson Nano</t>
  </si>
  <si>
    <t>Sparkfun</t>
  </si>
  <si>
    <t>Amazon</t>
  </si>
  <si>
    <t>Inaccurate</t>
  </si>
  <si>
    <t>Anker 337 Power Bank (PowerCore 26k)</t>
  </si>
  <si>
    <t>Anker</t>
  </si>
  <si>
    <t>USB Type A to Micro USB Cable</t>
  </si>
  <si>
    <t>USB Type A to USB Type C Cable</t>
  </si>
  <si>
    <t>Raspberry Pi 4 Model B 8 GB</t>
  </si>
  <si>
    <t>Magnetic base for antenna</t>
  </si>
  <si>
    <t>McMaster-Carr</t>
  </si>
  <si>
    <t>Somewhere</t>
  </si>
  <si>
    <t>SMA to U.FL Cable</t>
  </si>
  <si>
    <t>GNSS Multi-Band Magnetic Mount Antenna - 5m (SMA)</t>
  </si>
  <si>
    <t>Aluminum Heatsink Case for Raspberry Pi 4</t>
  </si>
  <si>
    <t>Flexible Qwiic Cable - 500mm</t>
  </si>
  <si>
    <t>Flexible Qwiic Cable - 100mm</t>
  </si>
  <si>
    <t>SparkFun GPS-RTK2 Board - ZED-F9P (Qwiic)</t>
  </si>
  <si>
    <t>SparkFun 20x4 SerLCD - RGB Backlight (Qwiic)</t>
  </si>
  <si>
    <t>SparkFun Qwiic pHAT v2.0 for Raspberry Pi</t>
  </si>
  <si>
    <t>Sparkfun LoRaSerial Kit - 915MHz (Enclosed)</t>
  </si>
  <si>
    <t>Has two antennas</t>
  </si>
  <si>
    <t>Sparkfun GPS-RTK-SMA Kit</t>
  </si>
  <si>
    <t>Price (total/item):</t>
  </si>
  <si>
    <t>Count:</t>
  </si>
  <si>
    <t>Flexible Qwiic Cable - 300mm</t>
  </si>
  <si>
    <t>Raspberry Pi Wall Adapter Power Supply - 5.1VDC, 3.0A, 15.3W (USB-C)</t>
  </si>
  <si>
    <t>Threadlocker</t>
  </si>
  <si>
    <t>Supplier:</t>
  </si>
  <si>
    <t>Category:</t>
  </si>
  <si>
    <t>Electronic Components</t>
  </si>
  <si>
    <t>More hardware stuff (approximate cost for all hardware)</t>
  </si>
  <si>
    <t>Electronics, Drone</t>
  </si>
  <si>
    <t>SparkFun GPS-RTK2 Board - ZED-F9P (SMA)</t>
  </si>
  <si>
    <t>SparkFun</t>
  </si>
  <si>
    <t>MicroSDXC Cards</t>
  </si>
  <si>
    <t>Hardware</t>
  </si>
  <si>
    <t>USB Type A to Micro-B Cable 6"</t>
  </si>
  <si>
    <t>GPS Antenna Ground Plate</t>
  </si>
  <si>
    <t>SparkFun Qwiic Cable Kit</t>
  </si>
  <si>
    <t>Interface Cable SMA to U.FL</t>
  </si>
  <si>
    <t>Super-Corrosion-Resistant 316 Stainless Steel Socket Head Screw | M2.5 x 0.45 mm Thread, 8 mm Long | (Pack of 25)</t>
  </si>
  <si>
    <t>Super-Corrosion-Resistant 316 Stainless Steel Socket Head Screw | M2.5 x 0.45 mm Thread, 6 mm Long | (Pack of 25)</t>
  </si>
  <si>
    <t>Super-Corrosion-Resistant 316 Stainless Steel Socket Head Screw | M2.5 x 0.45 mm Thread, 30 mm Long | (Pack of 10)</t>
  </si>
  <si>
    <t>UV-Resistant Soft EPDM Rubber Tubing for Air and Water | Opaque Black, 1 mm ID, 3 mm OD, 10 ft. length</t>
  </si>
  <si>
    <t>Super-Corrosion-Resistant 316 Stainless Steel Socket Head Screw | M2.5 x 0.45 mm Thread, 14 mm Long | (Pack of 10)</t>
  </si>
  <si>
    <t>Super-Corrosion-Resistant 316 Stainless Steel Socket Head Screw | M2.5 x 0.45 mm Thread, 16 mm Long | (Pack of 10)</t>
  </si>
  <si>
    <t>Threadlocker | Loctite 242, 0.34 FL. oz Bottle</t>
  </si>
  <si>
    <t>TiN Coated High-Speed Steel Tap Set | M2.5 x 0.45 mm Thread</t>
  </si>
  <si>
    <t>Delrin Acetal Plastic Washer for M2.5 Screw Size, 2.7 mm ID, 5 mm OD | (Pack of 10)</t>
  </si>
  <si>
    <t>316 Stainless Steel Nylon-Insert Locknut | Super-Corrosion-Resistant, M2.5 x 0.45 mm Thread | (Pack of 50)</t>
  </si>
  <si>
    <t>316 Stainless Steel Hex Nut | Super-Corrosion-Resistant, M2.5 x 0.45 mm Thread | (Pack of 50)</t>
  </si>
  <si>
    <t>Female Threaded Hex Standoff | 18-8 Stainless Steel, 4.5mm Hex, 6mm Long, M2.5 x 0.45 mm Thread | Singular</t>
  </si>
  <si>
    <t>Female Threaded Hex Standoff | 18-8 Stainless Steel, 4.5mm Hex, 10mm Long, M2.5 x 0.45 mm Thread | Singular</t>
  </si>
  <si>
    <t>Female Threaded Hex Standoff | 18-8 Stainless Steel, 4.5mm Hex, 12mm Long, M2.5 x 0.45 mm Thread | Singular</t>
  </si>
  <si>
    <t>Female Threaded Hex Standoff | 18-8 Stainless Steel, 4.5mm Hex, 16mm Long, M2.5 x 0.45 mm Thread | Singular</t>
  </si>
  <si>
    <t>Female Threaded Hex Standoff | 18-8 Stainless Steel, 4.5mm Hex, 20mm Long, M2.5 x 0.45 mm Thread | Singular</t>
  </si>
  <si>
    <t>Female Threaded Hex Standoff | 18-8 Stainless Steel, 4.5mm Hex, 25mm Long, M2.5 x 0.45 mm Thread | Singular</t>
  </si>
  <si>
    <t>Female Threaded Hex Standoff | 18-8 Stainless Steel, 4.5mm Hex, 37mm Long, M2.5 x 0.45 mm Thread | Singular</t>
  </si>
  <si>
    <t>Super-Corrosion-Resistant 316 Stainless Steel Socket Head Screw | M2.5 x 0.45 mm Thread, 10 mm Long | (Pack of 50)</t>
  </si>
  <si>
    <t>Super-Corrosion-Resistant 316 Stainless Steel Socket Head Screw | M2.5 x 0.45 mm Thread, 12 mm Long | (Pack of 25)</t>
  </si>
  <si>
    <t>Enter number of primary drones:</t>
  </si>
  <si>
    <t>Enter number of secondary drones:</t>
  </si>
  <si>
    <t>Enter number of tertiary drones: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</si>
</sst>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C1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2" borderId="3"/>
    <xf numFmtId="0" fontId="4" fillId="3" borderId="4"/>
  </cellStyleXfs>
  <cellXfs count="19">
    <xf numFmtId="0" fontId="0" fillId="0" borderId="0" xfId="0"/>
    <xf numFmtId="8" fontId="0" fillId="0" borderId="0" xfId="0" applyNumberFormat="1"/>
    <xf numFmtId="0" fontId="2" fillId="0" borderId="0" xfId="1"/>
    <xf numFmtId="6" fontId="0" fillId="0" borderId="0" xfId="0" applyNumberFormat="1"/>
    <xf numFmtId="0" fontId="0" fillId="0" borderId="1" xfId="0" applyBorder="1"/>
    <xf numFmtId="6" fontId="0" fillId="0" borderId="1" xfId="0" applyNumberFormat="1" applyBorder="1"/>
    <xf numFmtId="0" fontId="0" fillId="0" borderId="0" xfId="0" applyFill="1" applyBorder="1"/>
    <xf numFmtId="6" fontId="0" fillId="0" borderId="0" xfId="0" applyNumberFormat="1" applyBorder="1"/>
    <xf numFmtId="8" fontId="0" fillId="0" borderId="1" xfId="0" applyNumberFormat="1" applyBorder="1"/>
    <xf numFmtId="0" fontId="0" fillId="0" borderId="0" xfId="0" applyBorder="1"/>
    <xf numFmtId="0" fontId="3" fillId="0" borderId="0" xfId="0" applyFont="1"/>
    <xf numFmtId="8" fontId="0" fillId="0" borderId="0" xfId="0" applyNumberFormat="1" applyBorder="1"/>
    <xf numFmtId="0" fontId="2" fillId="0" borderId="1" xfId="1" applyBorder="1"/>
    <xf numFmtId="0" fontId="0" fillId="0" borderId="2" xfId="0" applyBorder="1"/>
    <xf numFmtId="0" fontId="1" fillId="2" borderId="3" xfId="2"/>
    <xf numFmtId="0" fontId="0" fillId="0" borderId="0" xfId="0" applyFont="1"/>
    <xf numFmtId="0" fontId="4" fillId="3" borderId="4" xfId="0" applyFont="1" applyFill="1" applyBorder="1"/>
    <xf numFmtId="0" fontId="4" fillId="3" borderId="4" xfId="3"/>
    <xf numFmtId="0" fontId="1" fillId="2" borderId="5" xfId="2" applyBorder="1"/>
  </cellXfs>
  <cellStyles count="4">
    <cellStyle name="Hyperlink" xfId="1" builtinId="8"/>
    <cellStyle name="Modern Calculation" xfId="3" xr:uid="{F6CD6EB5-B95F-C541-988F-53558B77B9A6}"/>
    <cellStyle name="Modern Input" xfId="2" xr:uid="{BC2F5955-231C-544C-BCB7-7FB1BE66A5C9}"/>
    <cellStyle name="Normal" xfId="0" builtinId="0"/>
  </cellStyles>
  <dxfs count="0"/>
  <tableStyles count="0" defaultTableStyle="TableStyleMedium2" defaultPivotStyle="PivotStyleLight16"/>
  <colors>
    <mruColors>
      <color rgb="FF00C1FF"/>
      <color rgb="FF00BEFF"/>
      <color rgb="FF0091FF"/>
      <color rgb="FF10D2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hphotovideo.com/c/product/1730098-REG/dji_cp_en_00000414_sb_mavic_3_thermal_with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hphotovideo.com/c/product/1730098-REG/dji_cp_en_00000414_sb_mavic_3_thermal_with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9E31A-788A-3045-936F-5774BB0A5B52}">
  <dimension ref="A1:K67"/>
  <sheetViews>
    <sheetView zoomScale="125" workbookViewId="0">
      <pane ySplit="1" topLeftCell="A36" activePane="bottomLeft" state="frozen"/>
      <selection pane="bottomLeft" activeCell="C54" sqref="C54"/>
    </sheetView>
  </sheetViews>
  <sheetFormatPr baseColWidth="10" defaultRowHeight="16" x14ac:dyDescent="0.2"/>
  <cols>
    <col min="1" max="1" width="30.83203125" customWidth="1"/>
    <col min="2" max="2" width="60.83203125" customWidth="1"/>
    <col min="3" max="3" width="10.83203125" customWidth="1"/>
    <col min="4" max="4" width="20.83203125" customWidth="1"/>
    <col min="5" max="6" width="25.83203125" customWidth="1"/>
    <col min="8" max="8" width="20.83203125" customWidth="1"/>
    <col min="10" max="10" width="35.83203125" customWidth="1"/>
  </cols>
  <sheetData>
    <row r="1" spans="1:11" x14ac:dyDescent="0.2">
      <c r="A1" t="s">
        <v>12</v>
      </c>
      <c r="B1" t="s">
        <v>0</v>
      </c>
      <c r="C1" t="s">
        <v>52</v>
      </c>
      <c r="D1" t="s">
        <v>1</v>
      </c>
      <c r="E1" t="s">
        <v>27</v>
      </c>
      <c r="F1" t="s">
        <v>51</v>
      </c>
      <c r="H1" s="17" t="str">
        <f ca="1">"Total Cost: $" &amp; SUMIF(D:D, "&lt;&gt;N/A",F2:F426)</f>
        <v>Total Cost: $8376.545</v>
      </c>
      <c r="J1" s="17" t="str">
        <f>"Total Cost w/ "&amp;K2&amp;"P, "&amp;K3&amp;"S, "&amp;K4&amp;"T Drones: $"&amp; SUM(F2:F14)*K2 + SUM(F15:F33)*K3 + SUM(F34:F53)*K4 + SUM(F54:F70)</f>
        <v>Total Cost w/ 1P, 1S, 2T Drones: $8870.91</v>
      </c>
    </row>
    <row r="2" spans="1:11" x14ac:dyDescent="0.2">
      <c r="A2" t="s">
        <v>6</v>
      </c>
      <c r="B2" t="s">
        <v>3</v>
      </c>
      <c r="C2" s="14">
        <v>1</v>
      </c>
      <c r="D2" s="2" t="s">
        <v>4</v>
      </c>
      <c r="E2" s="1">
        <v>5498</v>
      </c>
      <c r="F2" s="1">
        <f t="shared" ref="F2:F14" si="0">C2*E2</f>
        <v>5498</v>
      </c>
      <c r="J2" t="s">
        <v>89</v>
      </c>
      <c r="K2" s="14">
        <v>1</v>
      </c>
    </row>
    <row r="3" spans="1:11" x14ac:dyDescent="0.2">
      <c r="A3" s="16" t="str">
        <f>"Cost per primary drone: $" &amp; SUM(F2:F14)</f>
        <v>Cost per primary drone: $5719.95</v>
      </c>
      <c r="B3" t="s">
        <v>2</v>
      </c>
      <c r="C3" s="14">
        <v>1</v>
      </c>
      <c r="D3" t="s">
        <v>20</v>
      </c>
      <c r="E3" s="3">
        <v>115</v>
      </c>
      <c r="F3" s="1">
        <f t="shared" si="0"/>
        <v>115</v>
      </c>
      <c r="J3" t="s">
        <v>90</v>
      </c>
      <c r="K3" s="14">
        <v>1</v>
      </c>
    </row>
    <row r="4" spans="1:11" x14ac:dyDescent="0.2">
      <c r="A4" s="15"/>
      <c r="B4" t="s">
        <v>18</v>
      </c>
      <c r="C4" s="14">
        <v>1</v>
      </c>
      <c r="D4" t="s">
        <v>17</v>
      </c>
      <c r="E4" s="3">
        <v>73.95</v>
      </c>
      <c r="F4" s="1">
        <f t="shared" si="0"/>
        <v>73.95</v>
      </c>
      <c r="J4" t="s">
        <v>91</v>
      </c>
      <c r="K4" s="14">
        <v>2</v>
      </c>
    </row>
    <row r="5" spans="1:11" x14ac:dyDescent="0.2">
      <c r="B5" t="s">
        <v>26</v>
      </c>
      <c r="C5" s="14">
        <v>1</v>
      </c>
      <c r="D5" t="s">
        <v>4</v>
      </c>
      <c r="E5" s="3">
        <v>20</v>
      </c>
      <c r="F5" s="1">
        <f t="shared" si="0"/>
        <v>20</v>
      </c>
    </row>
    <row r="6" spans="1:11" x14ac:dyDescent="0.2">
      <c r="B6" t="s">
        <v>21</v>
      </c>
      <c r="C6" s="14"/>
      <c r="D6" t="s">
        <v>38</v>
      </c>
      <c r="E6" s="3"/>
      <c r="F6" s="1">
        <f>C6*E6</f>
        <v>0</v>
      </c>
    </row>
    <row r="7" spans="1:11" x14ac:dyDescent="0.2">
      <c r="B7" t="s">
        <v>22</v>
      </c>
      <c r="C7" s="14"/>
      <c r="D7" t="s">
        <v>38</v>
      </c>
      <c r="E7" s="3"/>
      <c r="F7" s="1">
        <f>C7*E7</f>
        <v>0</v>
      </c>
    </row>
    <row r="8" spans="1:11" x14ac:dyDescent="0.2">
      <c r="B8" t="s">
        <v>23</v>
      </c>
      <c r="C8" s="14"/>
      <c r="D8" t="s">
        <v>38</v>
      </c>
      <c r="E8" s="3"/>
      <c r="F8" s="1">
        <f t="shared" si="0"/>
        <v>0</v>
      </c>
    </row>
    <row r="9" spans="1:11" x14ac:dyDescent="0.2">
      <c r="B9" t="s">
        <v>24</v>
      </c>
      <c r="C9" s="14"/>
      <c r="D9" t="s">
        <v>38</v>
      </c>
      <c r="E9" s="3"/>
      <c r="F9" s="1">
        <f t="shared" si="0"/>
        <v>0</v>
      </c>
    </row>
    <row r="10" spans="1:11" x14ac:dyDescent="0.2">
      <c r="B10" t="s">
        <v>25</v>
      </c>
      <c r="C10" s="14"/>
      <c r="D10" t="s">
        <v>38</v>
      </c>
      <c r="E10" s="3"/>
      <c r="F10" s="1">
        <f t="shared" si="0"/>
        <v>0</v>
      </c>
    </row>
    <row r="11" spans="1:11" x14ac:dyDescent="0.2">
      <c r="B11" t="s">
        <v>13</v>
      </c>
      <c r="C11" s="14">
        <v>1</v>
      </c>
      <c r="D11" t="s">
        <v>19</v>
      </c>
      <c r="E11" s="3">
        <v>0</v>
      </c>
      <c r="F11" s="1">
        <f t="shared" si="0"/>
        <v>0</v>
      </c>
    </row>
    <row r="12" spans="1:11" x14ac:dyDescent="0.2">
      <c r="B12" t="s">
        <v>14</v>
      </c>
      <c r="C12" s="14">
        <v>1</v>
      </c>
      <c r="D12" t="s">
        <v>30</v>
      </c>
      <c r="E12" s="3">
        <v>5</v>
      </c>
      <c r="F12" s="1">
        <f t="shared" si="0"/>
        <v>5</v>
      </c>
      <c r="H12" t="s">
        <v>31</v>
      </c>
    </row>
    <row r="13" spans="1:11" x14ac:dyDescent="0.2">
      <c r="B13" t="s">
        <v>54</v>
      </c>
      <c r="C13" s="14">
        <v>1</v>
      </c>
      <c r="D13" t="s">
        <v>29</v>
      </c>
      <c r="E13" s="1">
        <v>8</v>
      </c>
      <c r="F13" s="1">
        <f t="shared" si="0"/>
        <v>8</v>
      </c>
    </row>
    <row r="14" spans="1:11" x14ac:dyDescent="0.2">
      <c r="F14" s="1">
        <f t="shared" si="0"/>
        <v>0</v>
      </c>
      <c r="I14" s="13"/>
      <c r="J14" s="13"/>
      <c r="K14" s="13"/>
    </row>
    <row r="15" spans="1:11" x14ac:dyDescent="0.2">
      <c r="A15" s="4" t="s">
        <v>5</v>
      </c>
      <c r="B15" s="4" t="s">
        <v>7</v>
      </c>
      <c r="C15" s="18"/>
      <c r="D15" s="4" t="s">
        <v>8</v>
      </c>
      <c r="E15" s="5" t="s">
        <v>15</v>
      </c>
      <c r="F15" s="8"/>
      <c r="G15" s="4"/>
      <c r="H15" s="4" t="s">
        <v>31</v>
      </c>
    </row>
    <row r="16" spans="1:11" x14ac:dyDescent="0.2">
      <c r="A16" s="17" t="str">
        <f>"Cost per secondary drone: $" &amp; SUM(F15:F33)</f>
        <v>Cost per secondary drone: $825.805</v>
      </c>
      <c r="B16" s="6" t="s">
        <v>16</v>
      </c>
      <c r="C16" s="14">
        <v>1</v>
      </c>
      <c r="D16" t="s">
        <v>17</v>
      </c>
      <c r="E16" s="3">
        <v>55</v>
      </c>
      <c r="F16" s="1">
        <f t="shared" ref="F16:F27" si="1">C16*E16</f>
        <v>55</v>
      </c>
    </row>
    <row r="17" spans="2:8" x14ac:dyDescent="0.2">
      <c r="B17" s="6" t="s">
        <v>28</v>
      </c>
      <c r="C17" s="14">
        <v>1</v>
      </c>
      <c r="D17" t="s">
        <v>30</v>
      </c>
      <c r="E17" s="3">
        <v>145</v>
      </c>
      <c r="F17" s="1">
        <f t="shared" si="1"/>
        <v>145</v>
      </c>
    </row>
    <row r="18" spans="2:8" x14ac:dyDescent="0.2">
      <c r="B18" s="6" t="s">
        <v>26</v>
      </c>
      <c r="C18" s="14">
        <v>2</v>
      </c>
      <c r="D18" t="s">
        <v>4</v>
      </c>
      <c r="E18" s="3">
        <v>40</v>
      </c>
      <c r="F18" s="1">
        <f t="shared" si="1"/>
        <v>80</v>
      </c>
    </row>
    <row r="19" spans="2:8" x14ac:dyDescent="0.2">
      <c r="B19" s="6" t="s">
        <v>50</v>
      </c>
      <c r="C19" s="14">
        <v>1</v>
      </c>
      <c r="D19" t="s">
        <v>29</v>
      </c>
      <c r="E19" s="3">
        <v>324.95</v>
      </c>
      <c r="F19" s="1">
        <f t="shared" si="1"/>
        <v>324.95</v>
      </c>
    </row>
    <row r="20" spans="2:8" x14ac:dyDescent="0.2">
      <c r="B20" s="6" t="s">
        <v>47</v>
      </c>
      <c r="C20" s="14">
        <v>2</v>
      </c>
      <c r="D20" t="s">
        <v>29</v>
      </c>
      <c r="E20" s="3">
        <v>6.95</v>
      </c>
      <c r="F20" s="1">
        <f t="shared" si="1"/>
        <v>13.9</v>
      </c>
    </row>
    <row r="21" spans="2:8" x14ac:dyDescent="0.2">
      <c r="B21" s="6" t="s">
        <v>43</v>
      </c>
      <c r="C21" s="14">
        <v>2</v>
      </c>
      <c r="D21" t="s">
        <v>29</v>
      </c>
      <c r="E21" s="3">
        <v>2.1</v>
      </c>
      <c r="F21" s="1">
        <f t="shared" si="1"/>
        <v>4.2</v>
      </c>
    </row>
    <row r="22" spans="2:8" x14ac:dyDescent="0.2">
      <c r="B22" s="6" t="s">
        <v>53</v>
      </c>
      <c r="C22" s="14">
        <v>3</v>
      </c>
      <c r="D22" t="s">
        <v>29</v>
      </c>
      <c r="E22" s="3">
        <v>1.6</v>
      </c>
      <c r="F22" s="1">
        <f t="shared" si="1"/>
        <v>4.8000000000000007</v>
      </c>
      <c r="H22" t="s">
        <v>31</v>
      </c>
    </row>
    <row r="23" spans="2:8" x14ac:dyDescent="0.2">
      <c r="B23" s="6" t="s">
        <v>44</v>
      </c>
      <c r="C23" s="14">
        <v>1</v>
      </c>
      <c r="D23" t="s">
        <v>29</v>
      </c>
      <c r="E23" s="3">
        <v>1.6</v>
      </c>
      <c r="F23" s="1">
        <f t="shared" si="1"/>
        <v>1.6</v>
      </c>
    </row>
    <row r="24" spans="2:8" x14ac:dyDescent="0.2">
      <c r="B24" s="6" t="s">
        <v>46</v>
      </c>
      <c r="C24" s="14">
        <v>1</v>
      </c>
      <c r="D24" t="s">
        <v>29</v>
      </c>
      <c r="E24" s="3">
        <v>26.95</v>
      </c>
      <c r="F24" s="1">
        <f t="shared" si="1"/>
        <v>26.95</v>
      </c>
    </row>
    <row r="25" spans="2:8" x14ac:dyDescent="0.2">
      <c r="B25" s="6" t="s">
        <v>32</v>
      </c>
      <c r="C25" s="14">
        <v>1</v>
      </c>
      <c r="D25" t="s">
        <v>33</v>
      </c>
      <c r="E25" s="1">
        <v>59.99</v>
      </c>
      <c r="F25" s="1">
        <f t="shared" si="1"/>
        <v>59.99</v>
      </c>
    </row>
    <row r="26" spans="2:8" x14ac:dyDescent="0.2">
      <c r="B26" s="6" t="s">
        <v>34</v>
      </c>
      <c r="C26" s="14">
        <v>1</v>
      </c>
      <c r="D26" t="s">
        <v>4</v>
      </c>
      <c r="E26" s="1">
        <v>6.99</v>
      </c>
      <c r="F26" s="1">
        <f t="shared" si="1"/>
        <v>6.99</v>
      </c>
    </row>
    <row r="27" spans="2:8" x14ac:dyDescent="0.2">
      <c r="B27" s="6" t="s">
        <v>35</v>
      </c>
      <c r="C27" s="14">
        <v>1</v>
      </c>
      <c r="D27" t="s">
        <v>29</v>
      </c>
      <c r="E27" s="1">
        <v>6.95</v>
      </c>
      <c r="F27" s="1">
        <f t="shared" si="1"/>
        <v>6.95</v>
      </c>
    </row>
    <row r="28" spans="2:8" x14ac:dyDescent="0.2">
      <c r="B28" t="s">
        <v>48</v>
      </c>
      <c r="C28" s="14">
        <v>0.5</v>
      </c>
      <c r="D28" t="s">
        <v>29</v>
      </c>
      <c r="E28" s="1">
        <v>174.95</v>
      </c>
      <c r="F28" s="1">
        <f>C28*E28</f>
        <v>87.474999999999994</v>
      </c>
      <c r="H28" t="s">
        <v>49</v>
      </c>
    </row>
    <row r="29" spans="2:8" x14ac:dyDescent="0.2">
      <c r="B29" t="s">
        <v>54</v>
      </c>
      <c r="C29" s="14">
        <v>1</v>
      </c>
      <c r="D29" t="s">
        <v>29</v>
      </c>
      <c r="E29" s="1">
        <v>8</v>
      </c>
      <c r="F29" s="1">
        <f t="shared" ref="F29:F67" si="2">C29*E29</f>
        <v>8</v>
      </c>
    </row>
    <row r="30" spans="2:8" x14ac:dyDescent="0.2">
      <c r="B30" s="6"/>
      <c r="C30" s="6"/>
      <c r="E30" s="1"/>
      <c r="F30" s="1">
        <f t="shared" si="2"/>
        <v>0</v>
      </c>
    </row>
    <row r="31" spans="2:8" x14ac:dyDescent="0.2">
      <c r="F31" s="1">
        <f t="shared" si="2"/>
        <v>0</v>
      </c>
    </row>
    <row r="32" spans="2:8" x14ac:dyDescent="0.2">
      <c r="F32" s="1">
        <f t="shared" si="2"/>
        <v>0</v>
      </c>
    </row>
    <row r="33" spans="1:11" x14ac:dyDescent="0.2">
      <c r="F33" s="1">
        <f t="shared" si="2"/>
        <v>0</v>
      </c>
      <c r="I33" s="13"/>
      <c r="J33" s="13"/>
      <c r="K33" s="13"/>
    </row>
    <row r="34" spans="1:11" x14ac:dyDescent="0.2">
      <c r="A34" s="4" t="s">
        <v>9</v>
      </c>
      <c r="B34" s="4" t="s">
        <v>7</v>
      </c>
      <c r="C34" s="18"/>
      <c r="D34" s="4" t="s">
        <v>10</v>
      </c>
      <c r="E34" s="5" t="s">
        <v>15</v>
      </c>
      <c r="F34" s="8"/>
      <c r="G34" s="4"/>
      <c r="H34" s="4" t="s">
        <v>31</v>
      </c>
    </row>
    <row r="35" spans="1:11" x14ac:dyDescent="0.2">
      <c r="A35" s="17" t="str">
        <f>"Cost per tertiary drone: $" &amp; SUM(F34:F53)</f>
        <v>Cost per tertiary drone: $494.365</v>
      </c>
      <c r="B35" s="6" t="s">
        <v>16</v>
      </c>
      <c r="C35" s="14">
        <v>1</v>
      </c>
      <c r="D35" t="s">
        <v>17</v>
      </c>
      <c r="E35" s="3">
        <v>55</v>
      </c>
      <c r="F35" s="1">
        <f t="shared" si="2"/>
        <v>55</v>
      </c>
    </row>
    <row r="36" spans="1:11" x14ac:dyDescent="0.2">
      <c r="B36" s="6" t="s">
        <v>28</v>
      </c>
      <c r="C36" s="14">
        <v>1</v>
      </c>
      <c r="D36" t="s">
        <v>30</v>
      </c>
      <c r="E36" s="3">
        <v>145</v>
      </c>
      <c r="F36" s="1">
        <f t="shared" si="2"/>
        <v>145</v>
      </c>
    </row>
    <row r="37" spans="1:11" x14ac:dyDescent="0.2">
      <c r="B37" s="6" t="s">
        <v>26</v>
      </c>
      <c r="C37" s="14">
        <v>2</v>
      </c>
      <c r="D37" t="s">
        <v>4</v>
      </c>
      <c r="E37" s="3">
        <v>40</v>
      </c>
      <c r="F37" s="1">
        <f t="shared" si="2"/>
        <v>80</v>
      </c>
    </row>
    <row r="38" spans="1:11" x14ac:dyDescent="0.2">
      <c r="B38" s="6" t="s">
        <v>47</v>
      </c>
      <c r="C38" s="14">
        <v>2</v>
      </c>
      <c r="D38" t="s">
        <v>29</v>
      </c>
      <c r="E38" s="3">
        <v>6.95</v>
      </c>
      <c r="F38" s="1">
        <f t="shared" si="2"/>
        <v>13.9</v>
      </c>
    </row>
    <row r="39" spans="1:11" x14ac:dyDescent="0.2">
      <c r="B39" s="6" t="s">
        <v>43</v>
      </c>
      <c r="C39" s="14">
        <v>2</v>
      </c>
      <c r="D39" t="s">
        <v>29</v>
      </c>
      <c r="E39" s="3">
        <v>2.1</v>
      </c>
      <c r="F39" s="3">
        <f t="shared" si="2"/>
        <v>4.2</v>
      </c>
    </row>
    <row r="40" spans="1:11" x14ac:dyDescent="0.2">
      <c r="B40" s="6" t="s">
        <v>53</v>
      </c>
      <c r="C40" s="14">
        <v>2</v>
      </c>
      <c r="D40" t="s">
        <v>29</v>
      </c>
      <c r="E40" s="3">
        <v>1.6</v>
      </c>
      <c r="F40" s="3">
        <f t="shared" si="2"/>
        <v>3.2</v>
      </c>
      <c r="H40" t="s">
        <v>31</v>
      </c>
    </row>
    <row r="41" spans="1:11" x14ac:dyDescent="0.2">
      <c r="B41" s="6" t="s">
        <v>44</v>
      </c>
      <c r="C41" s="14">
        <v>1</v>
      </c>
      <c r="D41" t="s">
        <v>29</v>
      </c>
      <c r="E41" s="3">
        <v>1.6</v>
      </c>
      <c r="F41" s="3">
        <f t="shared" si="2"/>
        <v>1.6</v>
      </c>
    </row>
    <row r="42" spans="1:11" x14ac:dyDescent="0.2">
      <c r="B42" s="6" t="s">
        <v>46</v>
      </c>
      <c r="C42" s="14">
        <v>1</v>
      </c>
      <c r="D42" t="s">
        <v>29</v>
      </c>
      <c r="E42" s="3">
        <v>26.95</v>
      </c>
      <c r="F42" s="3">
        <f t="shared" si="2"/>
        <v>26.95</v>
      </c>
    </row>
    <row r="43" spans="1:11" x14ac:dyDescent="0.2">
      <c r="B43" s="6" t="s">
        <v>32</v>
      </c>
      <c r="C43" s="14">
        <v>1</v>
      </c>
      <c r="D43" t="s">
        <v>33</v>
      </c>
      <c r="E43" s="1">
        <v>59.99</v>
      </c>
      <c r="F43" s="3">
        <f t="shared" si="2"/>
        <v>59.99</v>
      </c>
    </row>
    <row r="44" spans="1:11" x14ac:dyDescent="0.2">
      <c r="B44" s="6" t="s">
        <v>34</v>
      </c>
      <c r="C44" s="14">
        <v>1</v>
      </c>
      <c r="D44" t="s">
        <v>4</v>
      </c>
      <c r="E44" s="1">
        <v>2.1</v>
      </c>
      <c r="F44" s="3">
        <f t="shared" si="2"/>
        <v>2.1</v>
      </c>
    </row>
    <row r="45" spans="1:11" x14ac:dyDescent="0.2">
      <c r="B45" s="6" t="s">
        <v>35</v>
      </c>
      <c r="C45" s="14">
        <v>1</v>
      </c>
      <c r="D45" t="s">
        <v>29</v>
      </c>
      <c r="E45" s="1">
        <v>6.95</v>
      </c>
      <c r="F45" s="3">
        <f t="shared" si="2"/>
        <v>6.95</v>
      </c>
    </row>
    <row r="46" spans="1:11" x14ac:dyDescent="0.2">
      <c r="B46" t="s">
        <v>48</v>
      </c>
      <c r="C46" s="14">
        <v>0.5</v>
      </c>
      <c r="D46" t="s">
        <v>29</v>
      </c>
      <c r="E46" s="1">
        <v>174.95</v>
      </c>
      <c r="F46" s="3">
        <f t="shared" si="2"/>
        <v>87.474999999999994</v>
      </c>
      <c r="H46" t="s">
        <v>49</v>
      </c>
    </row>
    <row r="47" spans="1:11" x14ac:dyDescent="0.2">
      <c r="B47" t="s">
        <v>54</v>
      </c>
      <c r="C47" s="14">
        <v>1</v>
      </c>
      <c r="D47" t="s">
        <v>29</v>
      </c>
      <c r="E47" s="1">
        <v>8</v>
      </c>
      <c r="F47" s="3">
        <f t="shared" si="2"/>
        <v>8</v>
      </c>
    </row>
    <row r="48" spans="1:11" x14ac:dyDescent="0.2">
      <c r="B48" s="6"/>
      <c r="C48" s="6"/>
      <c r="F48" s="3">
        <f t="shared" si="2"/>
        <v>0</v>
      </c>
    </row>
    <row r="49" spans="1:11" x14ac:dyDescent="0.2">
      <c r="B49" s="6"/>
      <c r="C49" s="6"/>
      <c r="F49" s="3">
        <f t="shared" si="2"/>
        <v>0</v>
      </c>
    </row>
    <row r="50" spans="1:11" x14ac:dyDescent="0.2">
      <c r="B50" s="6"/>
      <c r="C50" s="6"/>
      <c r="F50" s="3">
        <f t="shared" si="2"/>
        <v>0</v>
      </c>
    </row>
    <row r="51" spans="1:11" x14ac:dyDescent="0.2">
      <c r="B51" s="6"/>
      <c r="C51" s="6"/>
      <c r="F51" s="3">
        <f t="shared" si="2"/>
        <v>0</v>
      </c>
    </row>
    <row r="52" spans="1:11" x14ac:dyDescent="0.2">
      <c r="F52" s="3">
        <f t="shared" si="2"/>
        <v>0</v>
      </c>
    </row>
    <row r="53" spans="1:11" x14ac:dyDescent="0.2">
      <c r="F53" s="3">
        <f t="shared" si="2"/>
        <v>0</v>
      </c>
      <c r="I53" s="13"/>
      <c r="J53" s="13"/>
      <c r="K53" s="13"/>
    </row>
    <row r="54" spans="1:11" x14ac:dyDescent="0.2">
      <c r="A54" s="4" t="s">
        <v>11</v>
      </c>
      <c r="B54" s="4" t="s">
        <v>36</v>
      </c>
      <c r="C54" s="18">
        <v>1</v>
      </c>
      <c r="D54" s="4" t="s">
        <v>39</v>
      </c>
      <c r="E54" s="5">
        <v>85</v>
      </c>
      <c r="F54" s="5">
        <f t="shared" si="2"/>
        <v>85</v>
      </c>
      <c r="G54" s="4"/>
      <c r="H54" s="4"/>
    </row>
    <row r="55" spans="1:11" x14ac:dyDescent="0.2">
      <c r="A55" s="17" t="str">
        <f>"Cost: $" &amp; SUM(F54:F70)</f>
        <v>Cost: $1336.425</v>
      </c>
      <c r="B55" s="9" t="s">
        <v>26</v>
      </c>
      <c r="C55" s="14">
        <v>1</v>
      </c>
      <c r="D55" s="9" t="s">
        <v>4</v>
      </c>
      <c r="E55" s="7">
        <v>20</v>
      </c>
      <c r="F55" s="7">
        <f t="shared" si="2"/>
        <v>20</v>
      </c>
      <c r="G55" s="9"/>
      <c r="H55" s="9"/>
    </row>
    <row r="56" spans="1:11" x14ac:dyDescent="0.2">
      <c r="A56" s="9"/>
      <c r="B56" s="9" t="s">
        <v>47</v>
      </c>
      <c r="C56" s="14">
        <v>1</v>
      </c>
      <c r="D56" s="9" t="s">
        <v>29</v>
      </c>
      <c r="E56" s="7">
        <v>6.95</v>
      </c>
      <c r="F56" s="7">
        <f t="shared" si="2"/>
        <v>6.95</v>
      </c>
      <c r="G56" s="9"/>
      <c r="H56" s="9"/>
    </row>
    <row r="57" spans="1:11" x14ac:dyDescent="0.2">
      <c r="A57" s="9"/>
      <c r="B57" s="6" t="s">
        <v>43</v>
      </c>
      <c r="C57" s="14">
        <v>2</v>
      </c>
      <c r="D57" s="6" t="s">
        <v>29</v>
      </c>
      <c r="E57" s="3">
        <v>2.1</v>
      </c>
      <c r="F57" s="7">
        <f t="shared" si="2"/>
        <v>4.2</v>
      </c>
      <c r="G57" s="9"/>
      <c r="H57" s="9"/>
    </row>
    <row r="58" spans="1:11" x14ac:dyDescent="0.2">
      <c r="A58" s="9"/>
      <c r="B58" s="6" t="s">
        <v>46</v>
      </c>
      <c r="C58" s="14">
        <v>1</v>
      </c>
      <c r="D58" s="6" t="s">
        <v>29</v>
      </c>
      <c r="E58" s="3">
        <v>26.95</v>
      </c>
      <c r="F58" s="7">
        <f t="shared" si="2"/>
        <v>26.95</v>
      </c>
      <c r="G58" s="9"/>
      <c r="H58" s="9"/>
    </row>
    <row r="59" spans="1:11" x14ac:dyDescent="0.2">
      <c r="B59" t="s">
        <v>42</v>
      </c>
      <c r="C59" s="14">
        <v>1</v>
      </c>
      <c r="D59" t="s">
        <v>29</v>
      </c>
      <c r="E59" s="1">
        <v>19.5</v>
      </c>
      <c r="F59" s="3">
        <f t="shared" si="2"/>
        <v>19.5</v>
      </c>
    </row>
    <row r="60" spans="1:11" x14ac:dyDescent="0.2">
      <c r="B60" t="s">
        <v>45</v>
      </c>
      <c r="C60" s="14">
        <v>1</v>
      </c>
      <c r="D60" t="s">
        <v>29</v>
      </c>
      <c r="E60" s="3">
        <v>274.95</v>
      </c>
      <c r="F60" s="3">
        <f t="shared" si="2"/>
        <v>274.95</v>
      </c>
    </row>
    <row r="61" spans="1:11" x14ac:dyDescent="0.2">
      <c r="B61" t="s">
        <v>41</v>
      </c>
      <c r="C61" s="14">
        <v>1</v>
      </c>
      <c r="D61" t="s">
        <v>29</v>
      </c>
      <c r="E61" s="1">
        <v>72.95</v>
      </c>
      <c r="F61" s="3">
        <f t="shared" si="2"/>
        <v>72.95</v>
      </c>
    </row>
    <row r="62" spans="1:11" x14ac:dyDescent="0.2">
      <c r="B62" t="s">
        <v>40</v>
      </c>
      <c r="C62" s="14">
        <v>1</v>
      </c>
      <c r="D62" t="s">
        <v>29</v>
      </c>
      <c r="E62" s="1">
        <v>5.5</v>
      </c>
      <c r="F62" s="3">
        <f t="shared" si="2"/>
        <v>5.5</v>
      </c>
    </row>
    <row r="63" spans="1:11" x14ac:dyDescent="0.2">
      <c r="B63" t="s">
        <v>37</v>
      </c>
      <c r="C63" s="14">
        <v>1</v>
      </c>
      <c r="D63" t="s">
        <v>29</v>
      </c>
      <c r="E63" s="1">
        <v>6.95</v>
      </c>
      <c r="F63" s="3">
        <f t="shared" si="2"/>
        <v>6.95</v>
      </c>
    </row>
    <row r="64" spans="1:11" x14ac:dyDescent="0.2">
      <c r="B64" t="s">
        <v>59</v>
      </c>
      <c r="C64" s="14">
        <v>1</v>
      </c>
      <c r="D64" t="s">
        <v>38</v>
      </c>
      <c r="E64" s="3">
        <v>700</v>
      </c>
      <c r="F64" s="3">
        <f t="shared" si="2"/>
        <v>700</v>
      </c>
    </row>
    <row r="65" spans="2:8" x14ac:dyDescent="0.2">
      <c r="B65" t="s">
        <v>48</v>
      </c>
      <c r="C65" s="14">
        <v>0.5</v>
      </c>
      <c r="D65" t="s">
        <v>29</v>
      </c>
      <c r="E65" s="1">
        <v>174.95</v>
      </c>
      <c r="F65" s="3">
        <f t="shared" si="2"/>
        <v>87.474999999999994</v>
      </c>
      <c r="H65" t="s">
        <v>49</v>
      </c>
    </row>
    <row r="66" spans="2:8" x14ac:dyDescent="0.2">
      <c r="B66" t="s">
        <v>54</v>
      </c>
      <c r="C66" s="14">
        <v>1</v>
      </c>
      <c r="D66" t="s">
        <v>29</v>
      </c>
      <c r="E66" s="1">
        <v>8</v>
      </c>
      <c r="F66" s="3">
        <f t="shared" si="2"/>
        <v>8</v>
      </c>
    </row>
    <row r="67" spans="2:8" x14ac:dyDescent="0.2">
      <c r="B67" t="s">
        <v>55</v>
      </c>
      <c r="C67" s="14">
        <v>1</v>
      </c>
      <c r="D67" t="s">
        <v>38</v>
      </c>
      <c r="E67" s="1">
        <v>18</v>
      </c>
      <c r="F67" s="3">
        <f t="shared" si="2"/>
        <v>18</v>
      </c>
    </row>
  </sheetData>
  <hyperlinks>
    <hyperlink ref="D2" r:id="rId1" xr:uid="{7668AB98-1A23-0642-9DA5-CF0C4C05C7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47990-D1EA-5147-9D11-03C549B5EA6E}">
  <dimension ref="A1:I45"/>
  <sheetViews>
    <sheetView tabSelected="1" zoomScale="125" workbookViewId="0">
      <pane ySplit="1" topLeftCell="A14" activePane="bottomLeft" state="frozen"/>
      <selection pane="bottomLeft" activeCell="F32" sqref="F32"/>
    </sheetView>
  </sheetViews>
  <sheetFormatPr baseColWidth="10" defaultRowHeight="16" x14ac:dyDescent="0.2"/>
  <cols>
    <col min="1" max="1" width="25.83203125" customWidth="1"/>
    <col min="2" max="2" width="30.83203125" customWidth="1"/>
    <col min="3" max="3" width="98.83203125" customWidth="1"/>
    <col min="5" max="5" width="20.83203125" customWidth="1"/>
    <col min="6" max="7" width="25.83203125" customWidth="1"/>
    <col min="9" max="9" width="20.83203125" customWidth="1"/>
  </cols>
  <sheetData>
    <row r="1" spans="1:9" x14ac:dyDescent="0.2">
      <c r="A1" t="s">
        <v>57</v>
      </c>
      <c r="B1" t="s">
        <v>56</v>
      </c>
      <c r="C1" t="s">
        <v>0</v>
      </c>
      <c r="D1" t="s">
        <v>52</v>
      </c>
      <c r="E1" t="s">
        <v>1</v>
      </c>
      <c r="F1" t="s">
        <v>27</v>
      </c>
      <c r="G1" t="s">
        <v>51</v>
      </c>
      <c r="I1" s="17" t="str">
        <f ca="1">"Total Cost: $" &amp; SUMIF(E:E, "&lt;&gt;N/A",G2:G423)</f>
        <v>Total Cost: $7548.98</v>
      </c>
    </row>
    <row r="2" spans="1:9" x14ac:dyDescent="0.2">
      <c r="A2" t="s">
        <v>58</v>
      </c>
      <c r="B2" t="s">
        <v>62</v>
      </c>
      <c r="C2" t="s">
        <v>67</v>
      </c>
      <c r="D2" s="18">
        <v>1</v>
      </c>
      <c r="E2" t="s">
        <v>62</v>
      </c>
      <c r="F2" s="1">
        <v>8.9499999999999993</v>
      </c>
      <c r="G2" s="1">
        <f t="shared" ref="G2:G17" si="0">D2*F2</f>
        <v>8.9499999999999993</v>
      </c>
    </row>
    <row r="3" spans="1:9" x14ac:dyDescent="0.2">
      <c r="B3" t="s">
        <v>62</v>
      </c>
      <c r="C3" t="s">
        <v>41</v>
      </c>
      <c r="D3" s="14">
        <v>1</v>
      </c>
      <c r="E3" t="s">
        <v>62</v>
      </c>
      <c r="F3" s="1">
        <v>72.95</v>
      </c>
      <c r="G3" s="1">
        <f t="shared" si="0"/>
        <v>72.95</v>
      </c>
    </row>
    <row r="4" spans="1:9" x14ac:dyDescent="0.2">
      <c r="B4" t="s">
        <v>62</v>
      </c>
      <c r="C4" t="s">
        <v>66</v>
      </c>
      <c r="D4" s="14">
        <v>1</v>
      </c>
      <c r="E4" t="s">
        <v>62</v>
      </c>
      <c r="F4" s="1">
        <v>6.95</v>
      </c>
      <c r="G4" s="1">
        <f t="shared" si="0"/>
        <v>6.95</v>
      </c>
    </row>
    <row r="5" spans="1:9" x14ac:dyDescent="0.2">
      <c r="B5" t="s">
        <v>62</v>
      </c>
      <c r="C5" t="s">
        <v>61</v>
      </c>
      <c r="D5" s="14">
        <v>1</v>
      </c>
      <c r="E5" t="s">
        <v>62</v>
      </c>
      <c r="F5" s="1">
        <v>274.95</v>
      </c>
      <c r="G5" s="1">
        <f t="shared" si="0"/>
        <v>274.95</v>
      </c>
    </row>
    <row r="6" spans="1:9" x14ac:dyDescent="0.2">
      <c r="B6" t="s">
        <v>62</v>
      </c>
      <c r="C6" s="6" t="s">
        <v>50</v>
      </c>
      <c r="D6" s="14">
        <v>1</v>
      </c>
      <c r="E6" t="s">
        <v>62</v>
      </c>
      <c r="F6" s="3">
        <v>324.95</v>
      </c>
      <c r="G6" s="1">
        <f t="shared" si="0"/>
        <v>324.95</v>
      </c>
    </row>
    <row r="7" spans="1:9" x14ac:dyDescent="0.2">
      <c r="B7" t="s">
        <v>62</v>
      </c>
      <c r="C7" s="6" t="s">
        <v>47</v>
      </c>
      <c r="D7" s="14">
        <v>7</v>
      </c>
      <c r="E7" t="s">
        <v>62</v>
      </c>
      <c r="F7" s="3">
        <v>6.95</v>
      </c>
      <c r="G7" s="1">
        <f t="shared" si="0"/>
        <v>48.65</v>
      </c>
    </row>
    <row r="8" spans="1:9" x14ac:dyDescent="0.2">
      <c r="B8" t="s">
        <v>62</v>
      </c>
      <c r="C8" s="6" t="s">
        <v>43</v>
      </c>
      <c r="D8" s="14">
        <v>3</v>
      </c>
      <c r="E8" t="s">
        <v>62</v>
      </c>
      <c r="F8" s="3">
        <v>2.1</v>
      </c>
      <c r="G8" s="1">
        <f t="shared" si="0"/>
        <v>6.3000000000000007</v>
      </c>
    </row>
    <row r="9" spans="1:9" x14ac:dyDescent="0.2">
      <c r="B9" t="s">
        <v>62</v>
      </c>
      <c r="C9" s="6" t="s">
        <v>53</v>
      </c>
      <c r="D9" s="14">
        <v>3</v>
      </c>
      <c r="E9" t="s">
        <v>62</v>
      </c>
      <c r="F9" s="3">
        <v>1.6</v>
      </c>
      <c r="G9" s="1">
        <f t="shared" si="0"/>
        <v>4.8000000000000007</v>
      </c>
    </row>
    <row r="10" spans="1:9" x14ac:dyDescent="0.2">
      <c r="B10" t="s">
        <v>62</v>
      </c>
      <c r="C10" s="6" t="s">
        <v>44</v>
      </c>
      <c r="D10" s="14">
        <v>3</v>
      </c>
      <c r="E10" t="s">
        <v>62</v>
      </c>
      <c r="F10" s="3">
        <v>1.6</v>
      </c>
      <c r="G10" s="1">
        <f t="shared" si="0"/>
        <v>4.8000000000000007</v>
      </c>
    </row>
    <row r="11" spans="1:9" x14ac:dyDescent="0.2">
      <c r="B11" t="s">
        <v>62</v>
      </c>
      <c r="C11" s="6" t="s">
        <v>46</v>
      </c>
      <c r="D11" s="14">
        <v>4</v>
      </c>
      <c r="E11" t="s">
        <v>62</v>
      </c>
      <c r="F11" s="3">
        <v>26.95</v>
      </c>
      <c r="G11" s="1">
        <f t="shared" si="0"/>
        <v>107.8</v>
      </c>
    </row>
    <row r="12" spans="1:9" x14ac:dyDescent="0.2">
      <c r="B12" t="s">
        <v>62</v>
      </c>
      <c r="C12" s="6" t="s">
        <v>35</v>
      </c>
      <c r="D12" s="14">
        <v>3</v>
      </c>
      <c r="E12" t="s">
        <v>62</v>
      </c>
      <c r="F12" s="1">
        <v>6.95</v>
      </c>
      <c r="G12" s="1">
        <f t="shared" si="0"/>
        <v>20.85</v>
      </c>
    </row>
    <row r="13" spans="1:9" x14ac:dyDescent="0.2">
      <c r="B13" t="s">
        <v>62</v>
      </c>
      <c r="C13" s="6" t="s">
        <v>65</v>
      </c>
      <c r="D13" s="14">
        <v>3</v>
      </c>
      <c r="E13" t="s">
        <v>62</v>
      </c>
      <c r="F13" s="1">
        <v>2.1</v>
      </c>
      <c r="G13" s="1">
        <f t="shared" si="0"/>
        <v>6.3000000000000007</v>
      </c>
    </row>
    <row r="14" spans="1:9" x14ac:dyDescent="0.2">
      <c r="B14" t="s">
        <v>62</v>
      </c>
      <c r="C14" t="s">
        <v>48</v>
      </c>
      <c r="D14" s="14">
        <v>2</v>
      </c>
      <c r="E14" t="s">
        <v>62</v>
      </c>
      <c r="F14" s="1">
        <v>174.95</v>
      </c>
      <c r="G14" s="1">
        <f t="shared" si="0"/>
        <v>349.9</v>
      </c>
    </row>
    <row r="15" spans="1:9" x14ac:dyDescent="0.2">
      <c r="B15" t="s">
        <v>62</v>
      </c>
      <c r="C15" t="s">
        <v>54</v>
      </c>
      <c r="D15" s="14">
        <v>4</v>
      </c>
      <c r="E15" t="s">
        <v>62</v>
      </c>
      <c r="F15" s="3">
        <v>8</v>
      </c>
      <c r="G15" s="1">
        <f t="shared" si="0"/>
        <v>32</v>
      </c>
    </row>
    <row r="16" spans="1:9" x14ac:dyDescent="0.2">
      <c r="B16" t="s">
        <v>62</v>
      </c>
      <c r="C16" t="s">
        <v>68</v>
      </c>
      <c r="D16" s="14">
        <v>1</v>
      </c>
      <c r="E16" t="s">
        <v>62</v>
      </c>
      <c r="F16" s="1">
        <v>5.5</v>
      </c>
      <c r="G16" s="1">
        <f t="shared" si="0"/>
        <v>5.5</v>
      </c>
    </row>
    <row r="17" spans="1:9" x14ac:dyDescent="0.2">
      <c r="G17" s="1"/>
    </row>
    <row r="18" spans="1:9" x14ac:dyDescent="0.2">
      <c r="A18" s="4" t="s">
        <v>60</v>
      </c>
      <c r="B18" s="4" t="s">
        <v>4</v>
      </c>
      <c r="C18" s="4" t="s">
        <v>3</v>
      </c>
      <c r="D18" s="14">
        <v>1</v>
      </c>
      <c r="E18" s="12" t="s">
        <v>4</v>
      </c>
      <c r="F18" s="8">
        <v>5498</v>
      </c>
      <c r="G18" s="8">
        <f>D18*F18</f>
        <v>5498</v>
      </c>
      <c r="H18" s="4"/>
      <c r="I18" s="4"/>
    </row>
    <row r="19" spans="1:9" x14ac:dyDescent="0.2">
      <c r="B19" t="s">
        <v>4</v>
      </c>
      <c r="C19" t="s">
        <v>63</v>
      </c>
      <c r="D19" s="14">
        <v>8</v>
      </c>
      <c r="E19" t="s">
        <v>4</v>
      </c>
      <c r="G19" s="11">
        <f t="shared" ref="G19:G44" si="1">D19*F19</f>
        <v>0</v>
      </c>
    </row>
    <row r="20" spans="1:9" x14ac:dyDescent="0.2">
      <c r="B20" t="s">
        <v>4</v>
      </c>
      <c r="C20" t="s">
        <v>34</v>
      </c>
      <c r="D20" s="14">
        <v>3</v>
      </c>
      <c r="E20" t="s">
        <v>4</v>
      </c>
      <c r="G20" s="11">
        <f t="shared" si="1"/>
        <v>0</v>
      </c>
    </row>
    <row r="21" spans="1:9" x14ac:dyDescent="0.2">
      <c r="G21" s="11"/>
    </row>
    <row r="22" spans="1:9" x14ac:dyDescent="0.2">
      <c r="A22" s="4" t="s">
        <v>64</v>
      </c>
      <c r="B22" s="4" t="s">
        <v>38</v>
      </c>
      <c r="C22" s="4" t="s">
        <v>70</v>
      </c>
      <c r="D22" s="14">
        <v>8</v>
      </c>
      <c r="E22" s="4" t="s">
        <v>38</v>
      </c>
      <c r="F22" s="8">
        <v>3.34</v>
      </c>
      <c r="G22" s="8">
        <f t="shared" si="1"/>
        <v>26.72</v>
      </c>
      <c r="H22" s="4"/>
      <c r="I22" s="4"/>
    </row>
    <row r="23" spans="1:9" x14ac:dyDescent="0.2">
      <c r="B23" s="9" t="s">
        <v>38</v>
      </c>
      <c r="C23" s="9" t="s">
        <v>69</v>
      </c>
      <c r="D23" s="14">
        <v>8</v>
      </c>
      <c r="E23" s="9" t="s">
        <v>38</v>
      </c>
      <c r="F23" s="1">
        <v>3.76</v>
      </c>
      <c r="G23" s="11">
        <f t="shared" si="1"/>
        <v>30.08</v>
      </c>
    </row>
    <row r="24" spans="1:9" x14ac:dyDescent="0.2">
      <c r="B24" s="9" t="s">
        <v>38</v>
      </c>
      <c r="C24" s="9" t="s">
        <v>87</v>
      </c>
      <c r="D24" s="14">
        <v>4</v>
      </c>
      <c r="E24" s="9" t="s">
        <v>38</v>
      </c>
      <c r="F24" s="1">
        <v>6</v>
      </c>
      <c r="G24" s="11">
        <f t="shared" si="1"/>
        <v>24</v>
      </c>
    </row>
    <row r="25" spans="1:9" x14ac:dyDescent="0.2">
      <c r="B25" s="9" t="s">
        <v>38</v>
      </c>
      <c r="C25" s="9" t="s">
        <v>88</v>
      </c>
      <c r="D25" s="14">
        <v>8</v>
      </c>
      <c r="E25" s="9" t="s">
        <v>38</v>
      </c>
      <c r="F25" s="1">
        <v>4.0199999999999996</v>
      </c>
      <c r="G25" s="11">
        <f t="shared" si="1"/>
        <v>32.159999999999997</v>
      </c>
    </row>
    <row r="26" spans="1:9" x14ac:dyDescent="0.2">
      <c r="B26" s="9" t="s">
        <v>38</v>
      </c>
      <c r="C26" s="9" t="s">
        <v>73</v>
      </c>
      <c r="D26" s="14">
        <v>4</v>
      </c>
      <c r="E26" s="9" t="s">
        <v>38</v>
      </c>
      <c r="F26" s="1">
        <v>19.7</v>
      </c>
      <c r="G26" s="11">
        <f t="shared" si="1"/>
        <v>78.8</v>
      </c>
    </row>
    <row r="27" spans="1:9" x14ac:dyDescent="0.2">
      <c r="B27" s="9" t="s">
        <v>38</v>
      </c>
      <c r="C27" s="9" t="s">
        <v>74</v>
      </c>
      <c r="D27" s="14">
        <v>4</v>
      </c>
      <c r="E27" s="9" t="s">
        <v>38</v>
      </c>
      <c r="F27" s="1">
        <v>5.34</v>
      </c>
      <c r="G27" s="11">
        <f t="shared" si="1"/>
        <v>21.36</v>
      </c>
    </row>
    <row r="28" spans="1:9" x14ac:dyDescent="0.2">
      <c r="B28" s="9" t="s">
        <v>38</v>
      </c>
      <c r="C28" s="9" t="s">
        <v>71</v>
      </c>
      <c r="D28" s="14">
        <v>3</v>
      </c>
      <c r="E28" s="9" t="s">
        <v>38</v>
      </c>
      <c r="F28" s="1">
        <v>10.16</v>
      </c>
      <c r="G28" s="11">
        <f t="shared" si="1"/>
        <v>30.48</v>
      </c>
    </row>
    <row r="29" spans="1:9" x14ac:dyDescent="0.2">
      <c r="B29" s="9" t="s">
        <v>38</v>
      </c>
      <c r="C29" s="6" t="s">
        <v>80</v>
      </c>
      <c r="D29" s="14">
        <v>20</v>
      </c>
      <c r="E29" s="9" t="s">
        <v>38</v>
      </c>
      <c r="F29" s="3">
        <v>1</v>
      </c>
      <c r="G29" s="11">
        <f t="shared" si="1"/>
        <v>20</v>
      </c>
    </row>
    <row r="30" spans="1:9" x14ac:dyDescent="0.2">
      <c r="B30" s="9" t="s">
        <v>38</v>
      </c>
      <c r="C30" s="6" t="s">
        <v>81</v>
      </c>
      <c r="D30" s="14">
        <v>60</v>
      </c>
      <c r="E30" s="9" t="s">
        <v>38</v>
      </c>
      <c r="F30" s="1">
        <v>1.2</v>
      </c>
      <c r="G30" s="11">
        <f t="shared" si="1"/>
        <v>72</v>
      </c>
    </row>
    <row r="31" spans="1:9" x14ac:dyDescent="0.2">
      <c r="B31" s="9" t="s">
        <v>38</v>
      </c>
      <c r="C31" s="6" t="s">
        <v>82</v>
      </c>
      <c r="D31" s="14">
        <v>40</v>
      </c>
      <c r="E31" s="9" t="s">
        <v>38</v>
      </c>
      <c r="F31" s="1">
        <v>1.25</v>
      </c>
      <c r="G31" s="11">
        <f t="shared" si="1"/>
        <v>50</v>
      </c>
    </row>
    <row r="32" spans="1:9" x14ac:dyDescent="0.2">
      <c r="B32" s="9" t="s">
        <v>38</v>
      </c>
      <c r="C32" s="6" t="s">
        <v>83</v>
      </c>
      <c r="D32" s="14">
        <v>30</v>
      </c>
      <c r="E32" s="9" t="s">
        <v>38</v>
      </c>
      <c r="F32" s="1">
        <v>1.26</v>
      </c>
      <c r="G32" s="11">
        <f t="shared" si="1"/>
        <v>37.799999999999997</v>
      </c>
    </row>
    <row r="33" spans="2:7" x14ac:dyDescent="0.2">
      <c r="B33" s="9" t="s">
        <v>38</v>
      </c>
      <c r="C33" s="6" t="s">
        <v>84</v>
      </c>
      <c r="D33" s="14">
        <v>20</v>
      </c>
      <c r="E33" s="9" t="s">
        <v>38</v>
      </c>
      <c r="F33" s="1">
        <v>1.28</v>
      </c>
      <c r="G33" s="11">
        <f t="shared" si="1"/>
        <v>25.6</v>
      </c>
    </row>
    <row r="34" spans="2:7" x14ac:dyDescent="0.2">
      <c r="B34" s="9" t="s">
        <v>38</v>
      </c>
      <c r="C34" s="10" t="s">
        <v>85</v>
      </c>
      <c r="D34" s="14">
        <v>30</v>
      </c>
      <c r="E34" s="9" t="s">
        <v>38</v>
      </c>
      <c r="F34" s="1">
        <v>1.28</v>
      </c>
      <c r="G34" s="11">
        <f t="shared" si="1"/>
        <v>38.4</v>
      </c>
    </row>
    <row r="35" spans="2:7" x14ac:dyDescent="0.2">
      <c r="B35" s="9" t="s">
        <v>38</v>
      </c>
      <c r="C35" s="10" t="s">
        <v>86</v>
      </c>
      <c r="D35" s="14">
        <v>20</v>
      </c>
      <c r="E35" s="9" t="s">
        <v>38</v>
      </c>
      <c r="F35" s="1">
        <v>1.33</v>
      </c>
      <c r="G35" s="11">
        <f t="shared" si="1"/>
        <v>26.6</v>
      </c>
    </row>
    <row r="36" spans="2:7" x14ac:dyDescent="0.2">
      <c r="B36" s="9" t="s">
        <v>38</v>
      </c>
      <c r="C36" s="6" t="s">
        <v>79</v>
      </c>
      <c r="D36" s="14">
        <v>10</v>
      </c>
      <c r="E36" s="9" t="s">
        <v>38</v>
      </c>
      <c r="F36" s="1">
        <v>5.74</v>
      </c>
      <c r="G36" s="11">
        <f t="shared" si="1"/>
        <v>57.400000000000006</v>
      </c>
    </row>
    <row r="37" spans="2:7" x14ac:dyDescent="0.2">
      <c r="B37" s="9" t="s">
        <v>38</v>
      </c>
      <c r="C37" t="s">
        <v>78</v>
      </c>
      <c r="D37" s="14">
        <v>3</v>
      </c>
      <c r="E37" s="9" t="s">
        <v>38</v>
      </c>
      <c r="F37" s="1">
        <v>10.15</v>
      </c>
      <c r="G37" s="11">
        <f t="shared" si="1"/>
        <v>30.450000000000003</v>
      </c>
    </row>
    <row r="38" spans="2:7" x14ac:dyDescent="0.2">
      <c r="B38" s="9" t="s">
        <v>38</v>
      </c>
      <c r="C38" t="s">
        <v>77</v>
      </c>
      <c r="D38" s="14">
        <v>8</v>
      </c>
      <c r="E38" s="9" t="s">
        <v>38</v>
      </c>
      <c r="F38" s="1">
        <v>12.67</v>
      </c>
      <c r="G38" s="11">
        <f t="shared" si="1"/>
        <v>101.36</v>
      </c>
    </row>
    <row r="39" spans="2:7" x14ac:dyDescent="0.2">
      <c r="B39" s="9" t="s">
        <v>38</v>
      </c>
      <c r="C39" t="s">
        <v>75</v>
      </c>
      <c r="D39" s="14">
        <v>1</v>
      </c>
      <c r="E39" s="9" t="s">
        <v>38</v>
      </c>
      <c r="F39" s="1">
        <v>18.8</v>
      </c>
      <c r="G39" s="11">
        <f t="shared" si="1"/>
        <v>18.8</v>
      </c>
    </row>
    <row r="40" spans="2:7" x14ac:dyDescent="0.2">
      <c r="B40" s="9" t="s">
        <v>38</v>
      </c>
      <c r="C40" t="s">
        <v>76</v>
      </c>
      <c r="D40" s="14">
        <v>1</v>
      </c>
      <c r="E40" s="9" t="s">
        <v>38</v>
      </c>
      <c r="F40" s="1">
        <v>41.72</v>
      </c>
      <c r="G40" s="11">
        <f t="shared" si="1"/>
        <v>41.72</v>
      </c>
    </row>
    <row r="41" spans="2:7" x14ac:dyDescent="0.2">
      <c r="B41" s="9" t="s">
        <v>38</v>
      </c>
      <c r="C41" t="s">
        <v>72</v>
      </c>
      <c r="D41" s="14">
        <v>1</v>
      </c>
      <c r="E41" s="9" t="s">
        <v>38</v>
      </c>
      <c r="F41" s="1">
        <v>11.6</v>
      </c>
      <c r="G41" s="11">
        <f t="shared" si="1"/>
        <v>11.6</v>
      </c>
    </row>
    <row r="42" spans="2:7" x14ac:dyDescent="0.2">
      <c r="B42" s="9"/>
      <c r="G42" s="11">
        <f t="shared" si="1"/>
        <v>0</v>
      </c>
    </row>
    <row r="43" spans="2:7" x14ac:dyDescent="0.2">
      <c r="B43" s="9"/>
      <c r="G43" s="11">
        <f t="shared" si="1"/>
        <v>0</v>
      </c>
    </row>
    <row r="44" spans="2:7" x14ac:dyDescent="0.2">
      <c r="B44" s="9"/>
      <c r="G44" s="11">
        <f t="shared" si="1"/>
        <v>0</v>
      </c>
    </row>
    <row r="45" spans="2:7" x14ac:dyDescent="0.2">
      <c r="B45" s="9"/>
      <c r="G45" s="11">
        <f>D45*F45</f>
        <v>0</v>
      </c>
    </row>
  </sheetData>
  <hyperlinks>
    <hyperlink ref="E18" r:id="rId1" xr:uid="{21529EA7-14DE-7245-BB68-785CCFF66A6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Materials - Per Drone</vt:lpstr>
      <vt:lpstr>Materials - By Supplier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Dylan Buchanan</dc:creator>
  <cp:lastModifiedBy>Dylan Buchanan</cp:lastModifiedBy>
  <dcterms:created xsi:type="dcterms:W3CDTF">2023-12-18T17:45:51Z</dcterms:created>
  <dcterms:modified xsi:type="dcterms:W3CDTF">2023-12-18T20:09:15Z</dcterms:modified>
</cp:coreProperties>
</file>